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/>
  </bookViews>
  <sheets>
    <sheet name="Buget 2020 cumulativ 4tr" sheetId="5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34" i="5" l="1"/>
  <c r="I15" i="5"/>
  <c r="I14" i="5"/>
  <c r="I28" i="5"/>
  <c r="I29" i="5"/>
  <c r="I30" i="5"/>
  <c r="I31" i="5"/>
  <c r="I32" i="5"/>
  <c r="I33" i="5"/>
  <c r="I27" i="5"/>
  <c r="I26" i="5" s="1"/>
  <c r="I25" i="5"/>
  <c r="I23" i="5"/>
  <c r="I24" i="5"/>
  <c r="I22" i="5"/>
  <c r="I21" i="5" s="1"/>
  <c r="I20" i="5" s="1"/>
  <c r="I18" i="5"/>
  <c r="I19" i="5"/>
  <c r="I17" i="5"/>
  <c r="I11" i="5"/>
  <c r="I12" i="5"/>
  <c r="I10" i="5"/>
  <c r="H26" i="5"/>
  <c r="G26" i="5"/>
  <c r="F26" i="5"/>
  <c r="E26" i="5"/>
  <c r="D26" i="5"/>
  <c r="C26" i="5"/>
  <c r="H21" i="5"/>
  <c r="H20" i="5" s="1"/>
  <c r="G21" i="5"/>
  <c r="F21" i="5"/>
  <c r="E21" i="5"/>
  <c r="E20" i="5" s="1"/>
  <c r="D21" i="5"/>
  <c r="D20" i="5" s="1"/>
  <c r="C21" i="5"/>
  <c r="G20" i="5"/>
  <c r="F20" i="5"/>
  <c r="C20" i="5"/>
  <c r="H16" i="5"/>
  <c r="H13" i="5" s="1"/>
  <c r="G16" i="5"/>
  <c r="F16" i="5"/>
  <c r="E16" i="5"/>
  <c r="E13" i="5" s="1"/>
  <c r="D16" i="5"/>
  <c r="D13" i="5" s="1"/>
  <c r="C16" i="5"/>
  <c r="G13" i="5"/>
  <c r="F13" i="5"/>
  <c r="C13" i="5"/>
  <c r="H9" i="5"/>
  <c r="G9" i="5"/>
  <c r="F9" i="5"/>
  <c r="E9" i="5"/>
  <c r="D9" i="5"/>
  <c r="C9" i="5"/>
  <c r="D36" i="5" l="1"/>
  <c r="H36" i="5"/>
  <c r="I9" i="5"/>
  <c r="I16" i="5"/>
  <c r="I13" i="5" s="1"/>
  <c r="I36" i="5" s="1"/>
  <c r="E36" i="5"/>
  <c r="F36" i="5"/>
  <c r="C36" i="5"/>
  <c r="G36" i="5"/>
</calcChain>
</file>

<file path=xl/sharedStrings.xml><?xml version="1.0" encoding="utf-8"?>
<sst xmlns="http://schemas.openxmlformats.org/spreadsheetml/2006/main" count="43" uniqueCount="40">
  <si>
    <t>Denumirea veniturilor şi cheltuielilor</t>
  </si>
  <si>
    <t xml:space="preserve">2. Mijloace alocate din bugetul de stat </t>
  </si>
  <si>
    <t>1) Cheltuieli de salarizare</t>
  </si>
  <si>
    <t>Retribuirea muncii</t>
  </si>
  <si>
    <t>Contribuţii de asigurări sociale de stat obligatorii</t>
  </si>
  <si>
    <t>Prima de asigurare obligatorie de asistenţă medicală</t>
  </si>
  <si>
    <t>2) Deplasări în interes de serviciu</t>
  </si>
  <si>
    <t>Cheltuieli de întreţinere a sediului</t>
  </si>
  <si>
    <t>Consumabile de birou</t>
  </si>
  <si>
    <t>Servicii de telecomunicaţie şi poştă</t>
  </si>
  <si>
    <t>Deservirea şi întreţinerea tehnicii de calcul</t>
  </si>
  <si>
    <t xml:space="preserve">Întreţinerea mijloacelor de transport </t>
  </si>
  <si>
    <t>Alte cheltuieli</t>
  </si>
  <si>
    <t>4) Procurarea mijloacelor fixe</t>
  </si>
  <si>
    <t xml:space="preserve">Realizarea programelor de dezvoltare a viticulturii şi vinificaţiei / Elaborarea şi implementarea proiectelor, programelor investiţionale şi de asistenţă tehnică în sectorul vitivinicol/Transfer de tehnologii şi de know-how / </t>
  </si>
  <si>
    <t>Gestionarea producerii vinurilor cu indicaţie geografică protejată, cu denumire de origine protejată şi cu brand de ţară\Elaborarea şi implementarea programelor de asigurare a conformităţii şi calităţii produselor vitivinicole;/Efectuarea analizelor sectoriale;</t>
  </si>
  <si>
    <t>3) Cheltuieli administrative din care:</t>
  </si>
  <si>
    <t>Tr.1</t>
  </si>
  <si>
    <t>NOTE</t>
  </si>
  <si>
    <t>I. VENITURI:</t>
  </si>
  <si>
    <t>2. Suportul şi dezvoltarea sectorului vitivinicol:</t>
  </si>
  <si>
    <t>II. CHELTUIELI:</t>
  </si>
  <si>
    <t xml:space="preserve">3. Salarizarea personalului şi finanţarea cheltuielilor </t>
  </si>
  <si>
    <t xml:space="preserve">1. Contribuţii ale producătorilor </t>
  </si>
  <si>
    <t>Executarea programelor de instruire si extensiune                   "Wine of Moldova Academy"</t>
  </si>
  <si>
    <t>REALIZAT (MDL)</t>
  </si>
  <si>
    <t>1. Promovarea exportului, cercetarea şi analiza pieţelor</t>
  </si>
  <si>
    <t>4.Alte cheltuieli (restituirea garantiei)</t>
  </si>
  <si>
    <t xml:space="preserve">3. Alte venituri </t>
  </si>
  <si>
    <t>1.1 Strategia de dezvoltare sectoriala</t>
  </si>
  <si>
    <t xml:space="preserve">Soldul la 31.12.2020 </t>
  </si>
  <si>
    <t xml:space="preserve">Soldul la 01.01.2020 </t>
  </si>
  <si>
    <t>Tr.2</t>
  </si>
  <si>
    <t>Tr.3</t>
  </si>
  <si>
    <t>Tr.4</t>
  </si>
  <si>
    <t>APROBAT</t>
  </si>
  <si>
    <t>BUGETUL venituri si cheltuieli al Oficiului National al Viei si Vinului pentru anul 2020</t>
  </si>
  <si>
    <t>RECTIFICAT 18.08.2020</t>
  </si>
  <si>
    <t>Absorbtia soldului la bugetul de stat din contul trezorerial  31.12.2020</t>
  </si>
  <si>
    <t>EXECUTAT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</si>
</sst>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/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4"/>
    </xf>
    <xf numFmtId="0" fontId="6" fillId="0" borderId="2" xfId="0" applyFont="1" applyBorder="1" applyAlignment="1">
      <alignment horizontal="left" vertical="center" indent="2"/>
    </xf>
    <xf numFmtId="0" fontId="3" fillId="0" borderId="0" xfId="0" applyFont="1" applyAlignment="1">
      <alignment horizontal="justify" vertical="center" wrapText="1"/>
    </xf>
    <xf numFmtId="0" fontId="8" fillId="0" borderId="0" xfId="0" applyFont="1"/>
    <xf numFmtId="0" fontId="5" fillId="3" borderId="9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 indent="2"/>
    </xf>
    <xf numFmtId="0" fontId="6" fillId="4" borderId="1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 indent="2"/>
    </xf>
    <xf numFmtId="0" fontId="5" fillId="3" borderId="12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indent="2"/>
    </xf>
    <xf numFmtId="0" fontId="6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4" fontId="5" fillId="4" borderId="7" xfId="0" quotePrefix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 indent="2"/>
    </xf>
    <xf numFmtId="0" fontId="6" fillId="4" borderId="16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horizontal="justify" vertical="center" wrapText="1"/>
    </xf>
    <xf numFmtId="0" fontId="14" fillId="0" borderId="2" xfId="0" applyFont="1" applyFill="1" applyBorder="1" applyAlignment="1"/>
    <xf numFmtId="4" fontId="5" fillId="2" borderId="1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10" fillId="0" borderId="0" xfId="0" applyFont="1"/>
    <xf numFmtId="4" fontId="5" fillId="5" borderId="0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2" fontId="15" fillId="0" borderId="0" xfId="0" applyNumberFormat="1" applyFont="1"/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7" borderId="3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19" zoomScale="68" zoomScaleNormal="68" workbookViewId="0">
      <selection activeCell="A39" sqref="A39"/>
    </sheetView>
  </sheetViews>
  <sheetFormatPr defaultRowHeight="15" x14ac:dyDescent="0.25"/>
  <cols>
    <col min="1" max="1" width="55" customWidth="1"/>
    <col min="2" max="2" width="8.85546875" customWidth="1"/>
    <col min="3" max="4" width="21.5703125" customWidth="1"/>
    <col min="5" max="5" width="22.28515625" hidden="1" customWidth="1"/>
    <col min="6" max="6" width="22.7109375" hidden="1" customWidth="1"/>
    <col min="7" max="8" width="20.28515625" hidden="1" customWidth="1"/>
    <col min="9" max="9" width="21.5703125" customWidth="1"/>
    <col min="10" max="10" width="15.28515625" customWidth="1"/>
  </cols>
  <sheetData>
    <row r="1" spans="1:10" ht="225.75" customHeight="1" x14ac:dyDescent="0.3">
      <c r="A1" s="1"/>
      <c r="B1" s="1"/>
      <c r="C1" s="2"/>
      <c r="I1" s="2"/>
    </row>
    <row r="2" spans="1:10" ht="18.75" x14ac:dyDescent="0.3">
      <c r="A2" s="1"/>
      <c r="B2" s="1"/>
      <c r="C2" s="2"/>
      <c r="D2" s="2"/>
      <c r="I2" s="2"/>
    </row>
    <row r="3" spans="1:10" ht="18.75" customHeight="1" x14ac:dyDescent="0.25">
      <c r="A3" s="71" t="s">
        <v>36</v>
      </c>
      <c r="B3" s="72"/>
      <c r="C3" s="72"/>
      <c r="D3" s="72"/>
      <c r="E3" s="72"/>
      <c r="F3" s="72"/>
      <c r="G3" s="72"/>
    </row>
    <row r="4" spans="1:10" ht="39" customHeight="1" x14ac:dyDescent="0.25">
      <c r="A4" s="72"/>
      <c r="B4" s="72"/>
      <c r="C4" s="72"/>
      <c r="D4" s="72"/>
      <c r="E4" s="72"/>
      <c r="F4" s="72"/>
      <c r="G4" s="72"/>
    </row>
    <row r="5" spans="1:10" ht="94.5" customHeight="1" thickBot="1" x14ac:dyDescent="0.35">
      <c r="A5" s="3"/>
      <c r="B5" s="73" t="s">
        <v>18</v>
      </c>
      <c r="C5" s="75" t="s">
        <v>35</v>
      </c>
      <c r="D5" s="78" t="s">
        <v>37</v>
      </c>
      <c r="E5" s="58" t="s">
        <v>25</v>
      </c>
      <c r="F5" s="58" t="s">
        <v>25</v>
      </c>
      <c r="G5" s="58" t="s">
        <v>25</v>
      </c>
      <c r="H5" s="58" t="s">
        <v>25</v>
      </c>
      <c r="I5" s="70" t="s">
        <v>39</v>
      </c>
    </row>
    <row r="6" spans="1:10" ht="18.75" customHeight="1" x14ac:dyDescent="0.25">
      <c r="A6" s="81" t="s">
        <v>0</v>
      </c>
      <c r="B6" s="73"/>
      <c r="C6" s="76"/>
      <c r="D6" s="79"/>
      <c r="E6" s="69" t="s">
        <v>17</v>
      </c>
      <c r="F6" s="69" t="s">
        <v>32</v>
      </c>
      <c r="G6" s="69" t="s">
        <v>33</v>
      </c>
      <c r="H6" s="69" t="s">
        <v>34</v>
      </c>
      <c r="I6" s="70"/>
    </row>
    <row r="7" spans="1:10" ht="15.75" customHeight="1" thickBot="1" x14ac:dyDescent="0.3">
      <c r="A7" s="82"/>
      <c r="B7" s="74"/>
      <c r="C7" s="77"/>
      <c r="D7" s="80"/>
      <c r="E7" s="69"/>
      <c r="F7" s="69"/>
      <c r="G7" s="69"/>
      <c r="H7" s="69"/>
      <c r="I7" s="70"/>
    </row>
    <row r="8" spans="1:10" ht="16.5" thickBot="1" x14ac:dyDescent="0.3">
      <c r="A8" s="34" t="s">
        <v>31</v>
      </c>
      <c r="B8" s="47"/>
      <c r="C8" s="25">
        <v>9512832.8900000006</v>
      </c>
      <c r="D8" s="25">
        <v>9512832.8900000006</v>
      </c>
      <c r="E8" s="25">
        <v>9512832.8900000006</v>
      </c>
      <c r="F8" s="59">
        <v>13462146.039999999</v>
      </c>
      <c r="G8" s="25">
        <v>17603448.84</v>
      </c>
      <c r="H8" s="25">
        <v>15835353.5</v>
      </c>
      <c r="I8" s="25">
        <v>9512832.8900000006</v>
      </c>
    </row>
    <row r="9" spans="1:10" ht="15.75" x14ac:dyDescent="0.25">
      <c r="A9" s="12" t="s">
        <v>19</v>
      </c>
      <c r="B9" s="28">
        <v>1</v>
      </c>
      <c r="C9" s="35">
        <f>SUBTOTAL(9,C10:C11)</f>
        <v>45427400</v>
      </c>
      <c r="D9" s="35">
        <f>SUBTOTAL(9,D10:D11)</f>
        <v>37927400</v>
      </c>
      <c r="E9" s="35">
        <f>SUBTOTAL(9,E10:E12)</f>
        <v>8261338.0899999999</v>
      </c>
      <c r="F9" s="35">
        <f>SUBTOTAL(9,F10:F12)</f>
        <v>6545420.5699999994</v>
      </c>
      <c r="G9" s="35">
        <f>SUBTOTAL(9,G10:G12)</f>
        <v>3248188.05</v>
      </c>
      <c r="H9" s="35">
        <f>SUBTOTAL(9,H10:H12)</f>
        <v>1703764.78</v>
      </c>
      <c r="I9" s="35">
        <f>E9+F9+G9+H9</f>
        <v>19758711.490000002</v>
      </c>
      <c r="J9" s="68"/>
    </row>
    <row r="10" spans="1:10" ht="15.75" x14ac:dyDescent="0.25">
      <c r="A10" s="4" t="s">
        <v>23</v>
      </c>
      <c r="B10" s="13"/>
      <c r="C10" s="32">
        <v>24000000</v>
      </c>
      <c r="D10" s="32">
        <v>20000000</v>
      </c>
      <c r="E10" s="32">
        <v>8232074.7199999997</v>
      </c>
      <c r="F10" s="60">
        <v>6514127.8099999996</v>
      </c>
      <c r="G10" s="64">
        <v>3247733.84</v>
      </c>
      <c r="H10" s="64">
        <v>1702225.11</v>
      </c>
      <c r="I10" s="32">
        <f>E10+F10+G10+H10</f>
        <v>19696161.479999997</v>
      </c>
      <c r="J10" s="68"/>
    </row>
    <row r="11" spans="1:10" ht="15.75" x14ac:dyDescent="0.25">
      <c r="A11" s="5" t="s">
        <v>1</v>
      </c>
      <c r="B11" s="27"/>
      <c r="C11" s="31">
        <v>21427400</v>
      </c>
      <c r="D11" s="31">
        <v>17927400</v>
      </c>
      <c r="E11" s="31"/>
      <c r="F11" s="61"/>
      <c r="G11" s="64"/>
      <c r="H11" s="64"/>
      <c r="I11" s="32">
        <f t="shared" ref="I11:I12" si="0">E11+F11+G11+H11</f>
        <v>0</v>
      </c>
      <c r="J11" s="68"/>
    </row>
    <row r="12" spans="1:10" ht="16.5" thickBot="1" x14ac:dyDescent="0.3">
      <c r="A12" s="39" t="s">
        <v>28</v>
      </c>
      <c r="B12" s="40"/>
      <c r="C12" s="41">
        <v>0</v>
      </c>
      <c r="D12" s="41">
        <v>0</v>
      </c>
      <c r="E12" s="41">
        <v>29263.37</v>
      </c>
      <c r="F12" s="62">
        <v>31292.76</v>
      </c>
      <c r="G12" s="64">
        <v>454.21</v>
      </c>
      <c r="H12" s="64">
        <v>1539.67</v>
      </c>
      <c r="I12" s="32">
        <f t="shared" si="0"/>
        <v>62550.009999999995</v>
      </c>
      <c r="J12" s="68"/>
    </row>
    <row r="13" spans="1:10" ht="16.5" thickBot="1" x14ac:dyDescent="0.3">
      <c r="A13" s="38" t="s">
        <v>21</v>
      </c>
      <c r="B13" s="36">
        <v>2</v>
      </c>
      <c r="C13" s="30">
        <f t="shared" ref="C13:G13" si="1">SUBTOTAL(9,C14:C34)</f>
        <v>53876861.479999997</v>
      </c>
      <c r="D13" s="30">
        <f t="shared" si="1"/>
        <v>28253061.890000001</v>
      </c>
      <c r="E13" s="30">
        <f t="shared" si="1"/>
        <v>4312024.9400000004</v>
      </c>
      <c r="F13" s="30">
        <f t="shared" si="1"/>
        <v>2404117.7699999996</v>
      </c>
      <c r="G13" s="30">
        <f t="shared" si="1"/>
        <v>5016283.3899999997</v>
      </c>
      <c r="H13" s="30">
        <f>H14+H15+H16+H20+H34</f>
        <v>6790197.4000000004</v>
      </c>
      <c r="I13" s="67">
        <f>I14+I15+I16+I20+I34</f>
        <v>18522623.5</v>
      </c>
      <c r="J13" s="68"/>
    </row>
    <row r="14" spans="1:10" ht="45.75" customHeight="1" x14ac:dyDescent="0.25">
      <c r="A14" s="37" t="s">
        <v>26</v>
      </c>
      <c r="B14" s="14">
        <v>3</v>
      </c>
      <c r="C14" s="29">
        <v>38353500</v>
      </c>
      <c r="D14" s="29">
        <v>17493500</v>
      </c>
      <c r="E14" s="29">
        <v>1298627.45</v>
      </c>
      <c r="F14" s="29">
        <v>421068.08</v>
      </c>
      <c r="G14" s="50">
        <v>2886724.71</v>
      </c>
      <c r="H14" s="50">
        <v>5283511.75</v>
      </c>
      <c r="I14" s="50">
        <f>E14+F14+G14+H14</f>
        <v>9889931.9900000002</v>
      </c>
      <c r="J14" s="68"/>
    </row>
    <row r="15" spans="1:10" ht="45.75" customHeight="1" x14ac:dyDescent="0.25">
      <c r="A15" s="53" t="s">
        <v>29</v>
      </c>
      <c r="B15" s="54">
        <v>4</v>
      </c>
      <c r="C15" s="55">
        <v>1500000</v>
      </c>
      <c r="D15" s="55">
        <v>472066.65</v>
      </c>
      <c r="E15" s="55">
        <v>472066.65</v>
      </c>
      <c r="F15" s="55">
        <v>0</v>
      </c>
      <c r="G15" s="50">
        <v>0</v>
      </c>
      <c r="H15" s="50">
        <v>0</v>
      </c>
      <c r="I15" s="50">
        <f>E15+F15+G15+H15</f>
        <v>472066.65</v>
      </c>
      <c r="J15" s="68"/>
    </row>
    <row r="16" spans="1:10" ht="15.75" x14ac:dyDescent="0.25">
      <c r="A16" s="37" t="s">
        <v>20</v>
      </c>
      <c r="B16" s="51">
        <v>5</v>
      </c>
      <c r="C16" s="52">
        <f t="shared" ref="C16:H16" si="2">SUBTOTAL(9,C17:C19)</f>
        <v>4732666</v>
      </c>
      <c r="D16" s="52">
        <f t="shared" si="2"/>
        <v>3000000</v>
      </c>
      <c r="E16" s="52">
        <f t="shared" si="2"/>
        <v>442747.49000000005</v>
      </c>
      <c r="F16" s="52">
        <f t="shared" si="2"/>
        <v>312605.53000000003</v>
      </c>
      <c r="G16" s="52">
        <f t="shared" si="2"/>
        <v>488428.09</v>
      </c>
      <c r="H16" s="52">
        <f t="shared" si="2"/>
        <v>445115.09</v>
      </c>
      <c r="I16" s="50">
        <f t="shared" ref="I16" si="3">E16+F16+G16+H16</f>
        <v>1688896.2000000002</v>
      </c>
      <c r="J16" s="68"/>
    </row>
    <row r="17" spans="1:10" ht="78.75" x14ac:dyDescent="0.25">
      <c r="A17" s="6" t="s">
        <v>14</v>
      </c>
      <c r="B17" s="15"/>
      <c r="C17" s="23">
        <v>3940380</v>
      </c>
      <c r="D17" s="23">
        <v>2795286</v>
      </c>
      <c r="E17" s="23">
        <v>350098.59</v>
      </c>
      <c r="F17" s="63">
        <v>235035.18</v>
      </c>
      <c r="G17" s="23">
        <v>469711.96</v>
      </c>
      <c r="H17" s="23">
        <v>444790.09</v>
      </c>
      <c r="I17" s="23">
        <f>E17+F17+G17+H17</f>
        <v>1499635.82</v>
      </c>
      <c r="J17" s="68"/>
    </row>
    <row r="18" spans="1:10" ht="31.5" x14ac:dyDescent="0.25">
      <c r="A18" s="6" t="s">
        <v>24</v>
      </c>
      <c r="B18" s="15"/>
      <c r="C18" s="23">
        <v>427786</v>
      </c>
      <c r="D18" s="26">
        <v>115214</v>
      </c>
      <c r="E18" s="23">
        <v>36582.01</v>
      </c>
      <c r="F18" s="63">
        <v>77220.350000000006</v>
      </c>
      <c r="G18" s="23">
        <v>0</v>
      </c>
      <c r="H18" s="23"/>
      <c r="I18" s="23">
        <f t="shared" ref="I18:I19" si="4">E18+F18+G18+H18</f>
        <v>113802.36000000002</v>
      </c>
      <c r="J18" s="68"/>
    </row>
    <row r="19" spans="1:10" ht="95.25" thickBot="1" x14ac:dyDescent="0.3">
      <c r="A19" s="6" t="s">
        <v>15</v>
      </c>
      <c r="B19" s="16"/>
      <c r="C19" s="26">
        <v>364500</v>
      </c>
      <c r="D19" s="26">
        <v>89500</v>
      </c>
      <c r="E19" s="26">
        <v>56066.89</v>
      </c>
      <c r="F19" s="63">
        <v>350</v>
      </c>
      <c r="G19" s="23">
        <v>18716.13</v>
      </c>
      <c r="H19" s="23">
        <v>325</v>
      </c>
      <c r="I19" s="23">
        <f t="shared" si="4"/>
        <v>75458.02</v>
      </c>
      <c r="J19" s="68"/>
    </row>
    <row r="20" spans="1:10" ht="18.75" customHeight="1" thickBot="1" x14ac:dyDescent="0.3">
      <c r="A20" s="21" t="s">
        <v>22</v>
      </c>
      <c r="B20" s="22">
        <v>6</v>
      </c>
      <c r="C20" s="24">
        <f t="shared" ref="C20:G20" si="5">SUBTOTAL(9,C21:C33)</f>
        <v>9228953.5</v>
      </c>
      <c r="D20" s="24">
        <f t="shared" si="5"/>
        <v>7225753.2599999998</v>
      </c>
      <c r="E20" s="24">
        <f t="shared" si="5"/>
        <v>2034015.48</v>
      </c>
      <c r="F20" s="24">
        <f t="shared" si="5"/>
        <v>1642177.04</v>
      </c>
      <c r="G20" s="24">
        <f t="shared" si="5"/>
        <v>1641130.59</v>
      </c>
      <c r="H20" s="24">
        <f>SUBTOTAL(9,H21:H33)</f>
        <v>1061570.5600000001</v>
      </c>
      <c r="I20" s="24">
        <f>SUBTOTAL(9,I21:I33)</f>
        <v>6378893.6700000018</v>
      </c>
      <c r="J20" s="68"/>
    </row>
    <row r="21" spans="1:10" ht="15.75" x14ac:dyDescent="0.25">
      <c r="A21" s="7" t="s">
        <v>2</v>
      </c>
      <c r="B21" s="17"/>
      <c r="C21" s="42">
        <f t="shared" ref="C21:H21" si="6">SUBTOTAL(9,C22:C24)</f>
        <v>7268953.5</v>
      </c>
      <c r="D21" s="42">
        <f t="shared" si="6"/>
        <v>5815753.2599999998</v>
      </c>
      <c r="E21" s="42">
        <f t="shared" si="6"/>
        <v>1588735.6300000001</v>
      </c>
      <c r="F21" s="42">
        <f t="shared" si="6"/>
        <v>1420606.7</v>
      </c>
      <c r="G21" s="42">
        <f t="shared" si="6"/>
        <v>1304962.08</v>
      </c>
      <c r="H21" s="42">
        <f t="shared" si="6"/>
        <v>771093.16</v>
      </c>
      <c r="I21" s="42">
        <f t="shared" ref="I21" si="7">SUBTOTAL(9,I22:I24)</f>
        <v>5085397.57</v>
      </c>
      <c r="J21" s="68"/>
    </row>
    <row r="22" spans="1:10" ht="15.75" x14ac:dyDescent="0.25">
      <c r="A22" s="8" t="s">
        <v>3</v>
      </c>
      <c r="B22" s="18"/>
      <c r="C22" s="23">
        <v>5701140</v>
      </c>
      <c r="D22" s="23">
        <v>4562504.21</v>
      </c>
      <c r="E22" s="23">
        <v>1247196.27</v>
      </c>
      <c r="F22" s="63">
        <v>1115321.25</v>
      </c>
      <c r="G22" s="63">
        <v>1018129.2</v>
      </c>
      <c r="H22" s="63">
        <v>604778.93000000005</v>
      </c>
      <c r="I22" s="23">
        <f>E22+F22+G22+H22</f>
        <v>3985425.65</v>
      </c>
      <c r="J22" s="68"/>
    </row>
    <row r="23" spans="1:10" ht="15.75" x14ac:dyDescent="0.25">
      <c r="A23" s="8" t="s">
        <v>4</v>
      </c>
      <c r="B23" s="18"/>
      <c r="C23" s="23">
        <v>1311262.2</v>
      </c>
      <c r="D23" s="23">
        <v>1048171.91</v>
      </c>
      <c r="E23" s="23">
        <v>285651.08</v>
      </c>
      <c r="F23" s="63">
        <v>255329.65</v>
      </c>
      <c r="G23" s="63">
        <v>239896.56</v>
      </c>
      <c r="H23" s="63">
        <v>139099.15</v>
      </c>
      <c r="I23" s="23">
        <f t="shared" ref="I23:I24" si="8">E23+F23+G23+H23</f>
        <v>919976.44000000006</v>
      </c>
      <c r="J23" s="68"/>
    </row>
    <row r="24" spans="1:10" ht="15.75" x14ac:dyDescent="0.25">
      <c r="A24" s="8" t="s">
        <v>5</v>
      </c>
      <c r="B24" s="18"/>
      <c r="C24" s="43">
        <v>256551.3</v>
      </c>
      <c r="D24" s="43">
        <v>205077.14</v>
      </c>
      <c r="E24" s="43">
        <v>55888.28</v>
      </c>
      <c r="F24" s="63">
        <v>49955.8</v>
      </c>
      <c r="G24" s="63">
        <v>46936.32</v>
      </c>
      <c r="H24" s="63">
        <v>27215.08</v>
      </c>
      <c r="I24" s="23">
        <f t="shared" si="8"/>
        <v>179995.47999999998</v>
      </c>
      <c r="J24" s="68"/>
    </row>
    <row r="25" spans="1:10" ht="15.75" x14ac:dyDescent="0.25">
      <c r="A25" s="9" t="s">
        <v>6</v>
      </c>
      <c r="B25" s="19"/>
      <c r="C25" s="44">
        <v>100000</v>
      </c>
      <c r="D25" s="44">
        <v>50000</v>
      </c>
      <c r="E25" s="44">
        <v>23801.360000000001</v>
      </c>
      <c r="F25" s="63">
        <v>0</v>
      </c>
      <c r="G25" s="44">
        <v>0</v>
      </c>
      <c r="H25" s="44">
        <v>0</v>
      </c>
      <c r="I25" s="44">
        <f>E25+F25+G25+H25</f>
        <v>23801.360000000001</v>
      </c>
      <c r="J25" s="68"/>
    </row>
    <row r="26" spans="1:10" ht="15.75" x14ac:dyDescent="0.25">
      <c r="A26" s="9" t="s">
        <v>16</v>
      </c>
      <c r="B26" s="19"/>
      <c r="C26" s="45">
        <f t="shared" ref="C26:H26" si="9">SUBTOTAL(9,C27:C32)</f>
        <v>1740000</v>
      </c>
      <c r="D26" s="45">
        <f t="shared" si="9"/>
        <v>1240000</v>
      </c>
      <c r="E26" s="45">
        <f t="shared" si="9"/>
        <v>302058.49</v>
      </c>
      <c r="F26" s="45">
        <f t="shared" si="9"/>
        <v>221570.34</v>
      </c>
      <c r="G26" s="45">
        <f t="shared" si="9"/>
        <v>336168.51</v>
      </c>
      <c r="H26" s="45">
        <f t="shared" si="9"/>
        <v>290477.39999999997</v>
      </c>
      <c r="I26" s="45">
        <f t="shared" ref="I26" si="10">SUBTOTAL(9,I27:I32)</f>
        <v>1150274.74</v>
      </c>
      <c r="J26" s="68"/>
    </row>
    <row r="27" spans="1:10" ht="15.75" x14ac:dyDescent="0.25">
      <c r="A27" s="8" t="s">
        <v>7</v>
      </c>
      <c r="B27" s="18"/>
      <c r="C27" s="23">
        <v>900000</v>
      </c>
      <c r="D27" s="23">
        <v>750000</v>
      </c>
      <c r="E27" s="23">
        <v>195712.36</v>
      </c>
      <c r="F27" s="63">
        <v>121458.44</v>
      </c>
      <c r="G27" s="23">
        <v>198894.24</v>
      </c>
      <c r="H27" s="23">
        <v>202223.99</v>
      </c>
      <c r="I27" s="23">
        <f>E27+F27+G27+H27</f>
        <v>718289.03</v>
      </c>
      <c r="J27" s="68"/>
    </row>
    <row r="28" spans="1:10" ht="15.75" x14ac:dyDescent="0.25">
      <c r="A28" s="8" t="s">
        <v>8</v>
      </c>
      <c r="B28" s="18"/>
      <c r="C28" s="23">
        <v>60000</v>
      </c>
      <c r="D28" s="23">
        <v>40000</v>
      </c>
      <c r="E28" s="23">
        <v>26143.8</v>
      </c>
      <c r="F28" s="63">
        <v>5554.55</v>
      </c>
      <c r="G28" s="23">
        <v>3818.51</v>
      </c>
      <c r="H28" s="23">
        <v>4419.25</v>
      </c>
      <c r="I28" s="23">
        <f t="shared" ref="I28:I33" si="11">E28+F28+G28+H28</f>
        <v>39936.11</v>
      </c>
      <c r="J28" s="68"/>
    </row>
    <row r="29" spans="1:10" ht="15.75" x14ac:dyDescent="0.25">
      <c r="A29" s="8" t="s">
        <v>9</v>
      </c>
      <c r="B29" s="18"/>
      <c r="C29" s="23">
        <v>150000</v>
      </c>
      <c r="D29" s="23">
        <v>95000</v>
      </c>
      <c r="E29" s="23">
        <v>23485.22</v>
      </c>
      <c r="F29" s="63">
        <v>25473.79</v>
      </c>
      <c r="G29" s="23">
        <v>19967.61</v>
      </c>
      <c r="H29" s="23">
        <v>14177.6</v>
      </c>
      <c r="I29" s="23">
        <f t="shared" si="11"/>
        <v>83104.22</v>
      </c>
      <c r="J29" s="68"/>
    </row>
    <row r="30" spans="1:10" ht="15.75" x14ac:dyDescent="0.25">
      <c r="A30" s="8" t="s">
        <v>10</v>
      </c>
      <c r="B30" s="18"/>
      <c r="C30" s="23">
        <v>150000</v>
      </c>
      <c r="D30" s="23">
        <v>60000</v>
      </c>
      <c r="E30" s="23">
        <v>11420</v>
      </c>
      <c r="F30" s="63">
        <v>13600</v>
      </c>
      <c r="G30" s="23">
        <v>13900</v>
      </c>
      <c r="H30" s="23">
        <v>21060</v>
      </c>
      <c r="I30" s="23">
        <f t="shared" si="11"/>
        <v>59980</v>
      </c>
      <c r="J30" s="68"/>
    </row>
    <row r="31" spans="1:10" ht="15.75" x14ac:dyDescent="0.25">
      <c r="A31" s="8" t="s">
        <v>11</v>
      </c>
      <c r="B31" s="18"/>
      <c r="C31" s="23">
        <v>280000</v>
      </c>
      <c r="D31" s="23">
        <v>155000</v>
      </c>
      <c r="E31" s="23">
        <v>38816.22</v>
      </c>
      <c r="F31" s="63">
        <v>23706.87</v>
      </c>
      <c r="G31" s="23">
        <v>42196.68</v>
      </c>
      <c r="H31" s="23">
        <v>31526.13</v>
      </c>
      <c r="I31" s="23">
        <f t="shared" si="11"/>
        <v>136245.9</v>
      </c>
      <c r="J31" s="68"/>
    </row>
    <row r="32" spans="1:10" ht="15.75" x14ac:dyDescent="0.25">
      <c r="A32" s="8" t="s">
        <v>12</v>
      </c>
      <c r="B32" s="18"/>
      <c r="C32" s="23">
        <v>200000</v>
      </c>
      <c r="D32" s="23">
        <v>140000</v>
      </c>
      <c r="E32" s="23">
        <v>6480.89</v>
      </c>
      <c r="F32" s="63">
        <v>31776.69</v>
      </c>
      <c r="G32" s="23">
        <v>57391.47</v>
      </c>
      <c r="H32" s="23">
        <v>17070.43</v>
      </c>
      <c r="I32" s="23">
        <f t="shared" si="11"/>
        <v>112719.48000000001</v>
      </c>
      <c r="J32" s="68"/>
    </row>
    <row r="33" spans="1:10" ht="15.75" x14ac:dyDescent="0.25">
      <c r="A33" s="9" t="s">
        <v>13</v>
      </c>
      <c r="B33" s="19"/>
      <c r="C33" s="46">
        <v>120000</v>
      </c>
      <c r="D33" s="46">
        <v>120000</v>
      </c>
      <c r="E33" s="46">
        <v>119420</v>
      </c>
      <c r="F33" s="63">
        <v>0</v>
      </c>
      <c r="G33" s="46">
        <v>0</v>
      </c>
      <c r="H33" s="46"/>
      <c r="I33" s="45">
        <f t="shared" si="11"/>
        <v>119420</v>
      </c>
      <c r="J33" s="68"/>
    </row>
    <row r="34" spans="1:10" ht="15.75" x14ac:dyDescent="0.25">
      <c r="A34" s="48" t="s">
        <v>27</v>
      </c>
      <c r="B34" s="49"/>
      <c r="C34" s="50">
        <v>61741.98</v>
      </c>
      <c r="D34" s="50">
        <v>61741.98</v>
      </c>
      <c r="E34" s="50">
        <v>64567.87</v>
      </c>
      <c r="F34" s="55">
        <v>28267.119999999999</v>
      </c>
      <c r="G34" s="50"/>
      <c r="H34" s="50"/>
      <c r="I34" s="50">
        <f>E34+F34</f>
        <v>92834.99</v>
      </c>
      <c r="J34" s="68"/>
    </row>
    <row r="35" spans="1:10" ht="31.5" x14ac:dyDescent="0.25">
      <c r="A35" s="53" t="s">
        <v>38</v>
      </c>
      <c r="B35" s="49">
        <v>7</v>
      </c>
      <c r="C35" s="50"/>
      <c r="D35" s="50"/>
      <c r="E35" s="55"/>
      <c r="F35" s="55"/>
      <c r="G35" s="50"/>
      <c r="H35" s="50">
        <v>2161.48</v>
      </c>
      <c r="I35" s="50">
        <v>2161.48</v>
      </c>
      <c r="J35" s="66"/>
    </row>
    <row r="36" spans="1:10" ht="15.75" x14ac:dyDescent="0.25">
      <c r="A36" s="33" t="s">
        <v>30</v>
      </c>
      <c r="B36" s="20">
        <v>8</v>
      </c>
      <c r="C36" s="25">
        <f>C8+C9-C13</f>
        <v>1063371.4100000039</v>
      </c>
      <c r="D36" s="25">
        <f>D8+D9-D13</f>
        <v>19187171</v>
      </c>
      <c r="E36" s="25">
        <f>E8+E9-E13</f>
        <v>13462146.039999999</v>
      </c>
      <c r="F36" s="25">
        <f t="shared" ref="F36:G36" si="12">F8+F9-F13</f>
        <v>17603448.84</v>
      </c>
      <c r="G36" s="25">
        <f t="shared" si="12"/>
        <v>15835353.5</v>
      </c>
      <c r="H36" s="25">
        <f>H8+H9-H13-H35</f>
        <v>10746759.4</v>
      </c>
      <c r="I36" s="25">
        <f>I8+I9-I13-I35</f>
        <v>10746759.400000002</v>
      </c>
    </row>
    <row r="37" spans="1:10" ht="18.75" x14ac:dyDescent="0.25">
      <c r="A37" s="57"/>
      <c r="B37" s="10"/>
      <c r="C37" s="2"/>
      <c r="D37" s="2"/>
      <c r="I37" s="2"/>
    </row>
    <row r="38" spans="1:10" ht="15.75" x14ac:dyDescent="0.25">
      <c r="A38" s="10"/>
      <c r="B38" s="10"/>
      <c r="C38" s="2"/>
      <c r="I38" s="2"/>
    </row>
    <row r="39" spans="1:10" ht="15.75" x14ac:dyDescent="0.25">
      <c r="A39" s="10"/>
      <c r="B39" s="10"/>
      <c r="C39" s="2"/>
      <c r="I39" s="2"/>
    </row>
    <row r="40" spans="1:10" ht="23.25" x14ac:dyDescent="0.35">
      <c r="A40" s="65"/>
    </row>
    <row r="41" spans="1:10" ht="18.75" x14ac:dyDescent="0.3">
      <c r="A41" s="56"/>
    </row>
    <row r="42" spans="1:10" ht="18.75" x14ac:dyDescent="0.3">
      <c r="A42" s="56"/>
    </row>
    <row r="43" spans="1:10" ht="18.75" x14ac:dyDescent="0.3">
      <c r="A43" s="56"/>
    </row>
  </sheetData>
  <mergeCells count="10">
    <mergeCell ref="H6:H7"/>
    <mergeCell ref="I5:I7"/>
    <mergeCell ref="A3:G4"/>
    <mergeCell ref="B5:B7"/>
    <mergeCell ref="C5:C7"/>
    <mergeCell ref="D5:D7"/>
    <mergeCell ref="A6:A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scale="62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1:D30"/>
  <sheetViews>
    <sheetView workbookViewId="0">
      <selection activeCell="H25" sqref="H25"/>
    </sheetView>
  </sheetViews>
  <sheetFormatPr defaultRowHeight="15" x14ac:dyDescent="0.25"/>
  <cols>
    <col min="1" max="1" width="74.140625" customWidth="1"/>
    <col min="2" max="2" width="21.5703125" customWidth="1"/>
  </cols>
  <sheetData>
    <row r="21" spans="4:4" ht="15.75" x14ac:dyDescent="0.25">
      <c r="D21" s="11"/>
    </row>
    <row r="22" spans="4:4" ht="15.75" x14ac:dyDescent="0.25">
      <c r="D22" s="11"/>
    </row>
    <row r="23" spans="4:4" ht="15.75" x14ac:dyDescent="0.25">
      <c r="D23" s="11"/>
    </row>
    <row r="24" spans="4:4" ht="15.75" x14ac:dyDescent="0.25">
      <c r="D24" s="11"/>
    </row>
    <row r="25" spans="4:4" ht="15.75" x14ac:dyDescent="0.25">
      <c r="D25" s="11"/>
    </row>
    <row r="26" spans="4:4" ht="15.75" x14ac:dyDescent="0.25">
      <c r="D26" s="11"/>
    </row>
    <row r="27" spans="4:4" ht="15.75" x14ac:dyDescent="0.25">
      <c r="D27" s="11"/>
    </row>
    <row r="28" spans="4:4" ht="15.75" x14ac:dyDescent="0.25">
      <c r="D28" s="11"/>
    </row>
    <row r="29" spans="4:4" ht="15.75" x14ac:dyDescent="0.25">
      <c r="D29" s="11"/>
    </row>
    <row r="30" spans="4:4" ht="15.75" x14ac:dyDescent="0.25">
      <c r="D30" s="11"/>
    </row>
  </sheetData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Buget 2020 cumulativ 4tr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2021-07-06T09:12:22Z</dcterms:modified>
</cp:coreProperties>
</file>